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Q13" i="1" l="1"/>
  <c r="O13" i="1"/>
  <c r="J13" i="1"/>
  <c r="N13" i="1"/>
  <c r="D13" i="1"/>
  <c r="K7" i="1"/>
  <c r="E7" i="1"/>
  <c r="O9" i="1"/>
  <c r="O10" i="1"/>
  <c r="O4" i="1"/>
  <c r="I4" i="1"/>
  <c r="N9" i="1"/>
  <c r="N10" i="1"/>
  <c r="M9" i="1"/>
  <c r="M10" i="1"/>
  <c r="N4" i="1"/>
  <c r="M4" i="1"/>
  <c r="L5" i="1"/>
  <c r="M5" i="1" s="1"/>
  <c r="N5" i="1" s="1"/>
  <c r="O5" i="1" s="1"/>
  <c r="L6" i="1"/>
  <c r="L7" i="1"/>
  <c r="L8" i="1"/>
  <c r="M8" i="1" s="1"/>
  <c r="N8" i="1" s="1"/>
  <c r="O8" i="1" s="1"/>
  <c r="L9" i="1"/>
  <c r="L10" i="1"/>
  <c r="L4" i="1"/>
  <c r="H4" i="1"/>
  <c r="G4" i="1"/>
  <c r="F5" i="1"/>
  <c r="F6" i="1"/>
  <c r="G6" i="1" s="1"/>
  <c r="F7" i="1"/>
  <c r="F8" i="1"/>
  <c r="F9" i="1"/>
  <c r="F10" i="1"/>
  <c r="F4" i="1"/>
  <c r="M7" i="1" l="1"/>
  <c r="N7" i="1" s="1"/>
  <c r="O7" i="1" s="1"/>
  <c r="M6" i="1"/>
  <c r="N6" i="1" s="1"/>
  <c r="O6" i="1" s="1"/>
  <c r="G8" i="1"/>
  <c r="H8" i="1" s="1"/>
  <c r="I8" i="1" s="1"/>
  <c r="G7" i="1"/>
  <c r="H7" i="1" s="1"/>
  <c r="I7" i="1" s="1"/>
  <c r="H6" i="1"/>
  <c r="I6" i="1" s="1"/>
  <c r="G5" i="1"/>
  <c r="H5" i="1" s="1"/>
  <c r="G10" i="1"/>
  <c r="H10" i="1" s="1"/>
  <c r="I10" i="1" s="1"/>
  <c r="G9" i="1"/>
  <c r="H9" i="1" s="1"/>
  <c r="I9" i="1" s="1"/>
  <c r="I5" i="1" l="1"/>
  <c r="H13" i="1"/>
  <c r="I13" i="1" s="1"/>
</calcChain>
</file>

<file path=xl/sharedStrings.xml><?xml version="1.0" encoding="utf-8"?>
<sst xmlns="http://schemas.openxmlformats.org/spreadsheetml/2006/main" count="19" uniqueCount="15">
  <si>
    <t>ადრეული</t>
  </si>
  <si>
    <t>დღის ცენტრი</t>
  </si>
  <si>
    <t>შშმ პირი</t>
  </si>
  <si>
    <t>შშმ ბავშვი</t>
  </si>
  <si>
    <t>მიტოვების რისკის ქვეშ მყოფი ბავშვი</t>
  </si>
  <si>
    <t>მძიმე და ღრმა</t>
  </si>
  <si>
    <t>რეაბილიტაცია–აბილიტაცია</t>
  </si>
  <si>
    <t>ბინაზე მოვლა</t>
  </si>
  <si>
    <t>მარტი</t>
  </si>
  <si>
    <t>აპრილი</t>
  </si>
  <si>
    <t>თანხა სულ</t>
  </si>
  <si>
    <t>60%-70%</t>
  </si>
  <si>
    <t>ვაუჩერის თანხა ერთ ბენეფიციარზე</t>
  </si>
  <si>
    <t>თანხა თვეზე</t>
  </si>
  <si>
    <t>საშუალო ვაუჩერი ერთ ბენეფიციარზე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</si>
</sst>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wrapText="1"/>
    </xf>
    <xf numFmtId="0" fontId="0" fillId="2" borderId="1" xfId="0" applyFill="1" applyBorder="1"/>
    <xf numFmtId="0" fontId="0" fillId="2" borderId="0" xfId="0" applyFill="1"/>
    <xf numFmtId="0" fontId="0" fillId="0" borderId="1" xfId="0" applyFill="1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0" fillId="2" borderId="0" xfId="0" applyFill="1" applyBorder="1"/>
    <xf numFmtId="0" fontId="0" fillId="0" borderId="0" xfId="0" applyFill="1"/>
    <xf numFmtId="0" fontId="0" fillId="2" borderId="0" xfId="0" applyFill="1" applyAlignment="1">
      <alignment wrapText="1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13"/>
  <sheetViews>
    <sheetView tabSelected="1" workbookViewId="0">
      <selection activeCell="B14" sqref="B14"/>
    </sheetView>
  </sheetViews>
  <sheetFormatPr defaultRowHeight="15" x14ac:dyDescent="0.25"/>
  <cols>
    <col min="2" max="2" width="21.42578125" style="2" customWidth="1"/>
    <col min="3" max="3" width="24.42578125" style="2" customWidth="1"/>
    <col min="4" max="4" width="9.140625" style="1"/>
    <col min="9" max="9" width="17.42578125" customWidth="1"/>
    <col min="10" max="10" width="9.140625" style="1"/>
    <col min="15" max="15" width="17.7109375" customWidth="1"/>
  </cols>
  <sheetData>
    <row r="3" spans="2:17" ht="45" x14ac:dyDescent="0.25">
      <c r="B3" s="3"/>
      <c r="C3" s="3"/>
      <c r="D3" s="6" t="s">
        <v>8</v>
      </c>
      <c r="E3" s="3" t="s">
        <v>13</v>
      </c>
      <c r="F3" s="3" t="s">
        <v>10</v>
      </c>
      <c r="G3" s="8" t="s">
        <v>11</v>
      </c>
      <c r="H3" s="8">
        <v>0.3</v>
      </c>
      <c r="I3" s="8" t="s">
        <v>12</v>
      </c>
      <c r="J3" s="7" t="s">
        <v>9</v>
      </c>
      <c r="K3" s="3" t="s">
        <v>13</v>
      </c>
      <c r="L3" s="3" t="s">
        <v>10</v>
      </c>
      <c r="M3" s="8" t="s">
        <v>11</v>
      </c>
      <c r="N3" s="8">
        <v>0.3</v>
      </c>
      <c r="O3" s="8" t="s">
        <v>12</v>
      </c>
    </row>
    <row r="4" spans="2:17" x14ac:dyDescent="0.25">
      <c r="B4" s="3" t="s">
        <v>0</v>
      </c>
      <c r="C4" s="3"/>
      <c r="D4" s="7">
        <v>1596</v>
      </c>
      <c r="E4" s="4">
        <v>152</v>
      </c>
      <c r="F4" s="4">
        <f>D4*E4</f>
        <v>242592</v>
      </c>
      <c r="G4" s="4">
        <f>F4*70/100</f>
        <v>169814.39999999999</v>
      </c>
      <c r="H4" s="11">
        <f>F4-G4</f>
        <v>72777.600000000006</v>
      </c>
      <c r="I4" s="9">
        <f>H4/D4</f>
        <v>45.6</v>
      </c>
      <c r="J4" s="7">
        <v>1447</v>
      </c>
      <c r="K4" s="4">
        <v>152</v>
      </c>
      <c r="L4" s="4">
        <f>J4*K4</f>
        <v>219944</v>
      </c>
      <c r="M4" s="4">
        <f>L4*70/100</f>
        <v>153960.79999999999</v>
      </c>
      <c r="N4" s="11">
        <f>L4-M4</f>
        <v>65983.200000000012</v>
      </c>
      <c r="O4" s="9">
        <f>N4/J4</f>
        <v>45.600000000000009</v>
      </c>
    </row>
    <row r="5" spans="2:17" x14ac:dyDescent="0.25">
      <c r="B5" s="5" t="s">
        <v>1</v>
      </c>
      <c r="C5" s="3" t="s">
        <v>2</v>
      </c>
      <c r="D5" s="7">
        <v>744</v>
      </c>
      <c r="E5" s="4">
        <v>336</v>
      </c>
      <c r="F5" s="4">
        <f t="shared" ref="F5:F10" si="0">D5*E5</f>
        <v>249984</v>
      </c>
      <c r="G5" s="4">
        <f>F5*60/100</f>
        <v>149990.39999999999</v>
      </c>
      <c r="H5" s="11">
        <f t="shared" ref="H5:H10" si="1">F5-G5</f>
        <v>99993.600000000006</v>
      </c>
      <c r="I5" s="9">
        <f t="shared" ref="I5:I10" si="2">H5/D5</f>
        <v>134.4</v>
      </c>
      <c r="J5" s="7">
        <v>710</v>
      </c>
      <c r="K5" s="4">
        <v>336</v>
      </c>
      <c r="L5" s="4">
        <f t="shared" ref="L5:L10" si="3">J5*K5</f>
        <v>238560</v>
      </c>
      <c r="M5" s="4">
        <f t="shared" ref="M5:M10" si="4">L5*70/100</f>
        <v>166992</v>
      </c>
      <c r="N5" s="11">
        <f t="shared" ref="N5:N10" si="5">L5-M5</f>
        <v>71568</v>
      </c>
      <c r="O5" s="9">
        <f t="shared" ref="O5:O10" si="6">N5/J5</f>
        <v>100.8</v>
      </c>
    </row>
    <row r="6" spans="2:17" x14ac:dyDescent="0.25">
      <c r="B6" s="5"/>
      <c r="C6" s="3" t="s">
        <v>3</v>
      </c>
      <c r="D6" s="7">
        <v>810</v>
      </c>
      <c r="E6" s="4">
        <v>336</v>
      </c>
      <c r="F6" s="4">
        <f t="shared" si="0"/>
        <v>272160</v>
      </c>
      <c r="G6" s="4">
        <f t="shared" ref="G6:G8" si="7">F6*60/100</f>
        <v>163296</v>
      </c>
      <c r="H6" s="11">
        <f t="shared" si="1"/>
        <v>108864</v>
      </c>
      <c r="I6" s="9">
        <f t="shared" si="2"/>
        <v>134.4</v>
      </c>
      <c r="J6" s="7">
        <v>754</v>
      </c>
      <c r="K6" s="4">
        <v>336</v>
      </c>
      <c r="L6" s="4">
        <f t="shared" si="3"/>
        <v>253344</v>
      </c>
      <c r="M6" s="4">
        <f t="shared" si="4"/>
        <v>177340.79999999999</v>
      </c>
      <c r="N6" s="11">
        <f t="shared" si="5"/>
        <v>76003.200000000012</v>
      </c>
      <c r="O6" s="9">
        <f t="shared" si="6"/>
        <v>100.80000000000001</v>
      </c>
    </row>
    <row r="7" spans="2:17" ht="30" x14ac:dyDescent="0.25">
      <c r="B7" s="5"/>
      <c r="C7" s="3" t="s">
        <v>4</v>
      </c>
      <c r="D7" s="7">
        <v>571</v>
      </c>
      <c r="E7" s="4">
        <f>21*8</f>
        <v>168</v>
      </c>
      <c r="F7" s="4">
        <f t="shared" si="0"/>
        <v>95928</v>
      </c>
      <c r="G7" s="4">
        <f t="shared" si="7"/>
        <v>57556.800000000003</v>
      </c>
      <c r="H7" s="11">
        <f t="shared" si="1"/>
        <v>38371.199999999997</v>
      </c>
      <c r="I7" s="9">
        <f t="shared" si="2"/>
        <v>67.199999999999989</v>
      </c>
      <c r="J7" s="7">
        <v>531</v>
      </c>
      <c r="K7" s="4">
        <f>19*8</f>
        <v>152</v>
      </c>
      <c r="L7" s="4">
        <f t="shared" si="3"/>
        <v>80712</v>
      </c>
      <c r="M7" s="4">
        <f t="shared" si="4"/>
        <v>56498.400000000001</v>
      </c>
      <c r="N7" s="11">
        <f t="shared" si="5"/>
        <v>24213.599999999999</v>
      </c>
      <c r="O7" s="9">
        <f t="shared" si="6"/>
        <v>45.599999999999994</v>
      </c>
    </row>
    <row r="8" spans="2:17" x14ac:dyDescent="0.25">
      <c r="B8" s="5"/>
      <c r="C8" s="3" t="s">
        <v>5</v>
      </c>
      <c r="D8" s="7">
        <v>46</v>
      </c>
      <c r="E8" s="4">
        <v>525</v>
      </c>
      <c r="F8" s="4">
        <f t="shared" si="0"/>
        <v>24150</v>
      </c>
      <c r="G8" s="4">
        <f t="shared" si="7"/>
        <v>14490</v>
      </c>
      <c r="H8" s="11">
        <f t="shared" si="1"/>
        <v>9660</v>
      </c>
      <c r="I8" s="9">
        <f t="shared" si="2"/>
        <v>210</v>
      </c>
      <c r="J8" s="7">
        <v>42</v>
      </c>
      <c r="K8" s="4">
        <v>525</v>
      </c>
      <c r="L8" s="4">
        <f t="shared" si="3"/>
        <v>22050</v>
      </c>
      <c r="M8" s="4">
        <f t="shared" si="4"/>
        <v>15435</v>
      </c>
      <c r="N8" s="11">
        <f t="shared" si="5"/>
        <v>6615</v>
      </c>
      <c r="O8" s="9">
        <f t="shared" si="6"/>
        <v>157.5</v>
      </c>
    </row>
    <row r="9" spans="2:17" ht="30" x14ac:dyDescent="0.25">
      <c r="B9" s="3" t="s">
        <v>6</v>
      </c>
      <c r="C9" s="3"/>
      <c r="D9" s="7">
        <v>915</v>
      </c>
      <c r="E9" s="4">
        <v>330</v>
      </c>
      <c r="F9" s="4">
        <f t="shared" si="0"/>
        <v>301950</v>
      </c>
      <c r="G9" s="4">
        <f t="shared" ref="G9:G10" si="8">F9*70/100</f>
        <v>211365</v>
      </c>
      <c r="H9" s="11">
        <f t="shared" si="1"/>
        <v>90585</v>
      </c>
      <c r="I9" s="9">
        <f t="shared" si="2"/>
        <v>99</v>
      </c>
      <c r="J9" s="7">
        <v>903</v>
      </c>
      <c r="K9" s="4">
        <v>330</v>
      </c>
      <c r="L9" s="4">
        <f t="shared" si="3"/>
        <v>297990</v>
      </c>
      <c r="M9" s="4">
        <f t="shared" si="4"/>
        <v>208593</v>
      </c>
      <c r="N9" s="11">
        <f t="shared" si="5"/>
        <v>89397</v>
      </c>
      <c r="O9" s="9">
        <f t="shared" si="6"/>
        <v>99</v>
      </c>
    </row>
    <row r="10" spans="2:17" x14ac:dyDescent="0.25">
      <c r="B10" s="3" t="s">
        <v>7</v>
      </c>
      <c r="C10" s="3"/>
      <c r="D10" s="7">
        <v>48</v>
      </c>
      <c r="E10" s="4">
        <v>308</v>
      </c>
      <c r="F10" s="4">
        <f t="shared" si="0"/>
        <v>14784</v>
      </c>
      <c r="G10" s="4">
        <f t="shared" si="8"/>
        <v>10348.799999999999</v>
      </c>
      <c r="H10" s="11">
        <f t="shared" si="1"/>
        <v>4435.2000000000007</v>
      </c>
      <c r="I10" s="9">
        <f t="shared" si="2"/>
        <v>92.40000000000002</v>
      </c>
      <c r="J10" s="7">
        <v>48</v>
      </c>
      <c r="K10" s="4">
        <v>308</v>
      </c>
      <c r="L10" s="4">
        <f t="shared" si="3"/>
        <v>14784</v>
      </c>
      <c r="M10" s="4">
        <f t="shared" si="4"/>
        <v>10348.799999999999</v>
      </c>
      <c r="N10" s="11">
        <f t="shared" si="5"/>
        <v>4435.2000000000007</v>
      </c>
      <c r="O10" s="9">
        <f t="shared" si="6"/>
        <v>92.40000000000002</v>
      </c>
    </row>
    <row r="11" spans="2:17" x14ac:dyDescent="0.25">
      <c r="B11" s="12"/>
      <c r="C11" s="12"/>
      <c r="D11" s="13"/>
      <c r="E11" s="14"/>
      <c r="F11" s="14"/>
      <c r="G11" s="14"/>
      <c r="H11" s="15"/>
      <c r="I11" s="16"/>
      <c r="J11" s="13"/>
      <c r="K11" s="14"/>
      <c r="L11" s="14"/>
      <c r="M11" s="14"/>
      <c r="N11" s="15"/>
      <c r="O11" s="16"/>
    </row>
    <row r="12" spans="2:17" x14ac:dyDescent="0.25">
      <c r="B12" s="12"/>
      <c r="C12" s="12"/>
      <c r="D12" s="13"/>
      <c r="E12" s="14"/>
      <c r="F12" s="14"/>
      <c r="G12" s="14"/>
      <c r="H12" s="15"/>
      <c r="I12" s="16"/>
      <c r="J12" s="13"/>
      <c r="K12" s="14"/>
      <c r="L12" s="14"/>
      <c r="M12" s="14"/>
      <c r="N12" s="15"/>
      <c r="O12" s="16"/>
    </row>
    <row r="13" spans="2:17" s="17" customFormat="1" ht="30" x14ac:dyDescent="0.25">
      <c r="B13" s="18" t="s">
        <v>14</v>
      </c>
      <c r="C13" s="18"/>
      <c r="D13" s="19">
        <f>SUM(D4:D10)</f>
        <v>4730</v>
      </c>
      <c r="E13" s="9"/>
      <c r="F13" s="9"/>
      <c r="G13" s="9"/>
      <c r="H13" s="9">
        <f>SUM(H4:H10)</f>
        <v>424686.60000000003</v>
      </c>
      <c r="I13" s="9">
        <f>H13/D13</f>
        <v>89.785750528541229</v>
      </c>
      <c r="J13" s="19">
        <f>SUM(J4:J10)</f>
        <v>4435</v>
      </c>
      <c r="K13" s="9"/>
      <c r="L13" s="9"/>
      <c r="M13" s="9"/>
      <c r="N13" s="9">
        <f>SUM(N4:N10)</f>
        <v>338215.2</v>
      </c>
      <c r="O13" s="9">
        <f>N13/J13</f>
        <v>76.260473506200682</v>
      </c>
      <c r="P13" s="10"/>
      <c r="Q13" s="10">
        <f>(I13+O13)/2</f>
        <v>83.023112017370948</v>
      </c>
    </row>
  </sheetData>
  <mergeCells count="1">
    <mergeCell ref="B5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2020-03-30T14:27:46Z</dcterms:modified>
</cp:coreProperties>
</file>